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9040" windowHeight="8670" firstSheet="1" activeTab="1"/>
  </bookViews>
  <sheets>
    <sheet name="Szobor" sheetId="11" state="hidden" r:id="rId1"/>
    <sheet name="Szőkőkút" sheetId="10" r:id="rId2"/>
  </sheets>
  <definedNames>
    <definedName name="_xlnm.Print_Area" localSheetId="0">Szobor!$A$1:$H$2</definedName>
    <definedName name="_xlnm.Print_Area" localSheetId="1">Szőkőkút!#REF!</definedName>
  </definedNames>
  <calcPr calcId="124519"/>
</workbook>
</file>

<file path=xl/calcChain.xml><?xml version="1.0" encoding="utf-8"?>
<calcChain xmlns="http://schemas.openxmlformats.org/spreadsheetml/2006/main">
  <c r="H6" i="10"/>
  <c r="H33" l="1"/>
  <c r="G33"/>
  <c r="H30"/>
  <c r="G30"/>
  <c r="H29" l="1"/>
  <c r="G29"/>
  <c r="H18"/>
  <c r="G18"/>
  <c r="C10"/>
  <c r="C9"/>
  <c r="H26" l="1"/>
  <c r="G26"/>
  <c r="H25"/>
  <c r="G25"/>
  <c r="G24"/>
  <c r="H24"/>
  <c r="H24" i="11" l="1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H4"/>
  <c r="H25" s="1"/>
  <c r="G4"/>
  <c r="G25" s="1"/>
  <c r="H36" i="10"/>
  <c r="G36"/>
  <c r="H35"/>
  <c r="G35"/>
  <c r="H34"/>
  <c r="G34"/>
  <c r="H32"/>
  <c r="G32"/>
  <c r="H31"/>
  <c r="G31"/>
  <c r="H28"/>
  <c r="G28"/>
  <c r="H27"/>
  <c r="G27"/>
  <c r="H23"/>
  <c r="G23"/>
  <c r="H22"/>
  <c r="G22"/>
  <c r="H21"/>
  <c r="G21"/>
  <c r="H20"/>
  <c r="G20"/>
  <c r="H19"/>
  <c r="G19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5"/>
  <c r="G5"/>
  <c r="G6" s="1"/>
  <c r="H4"/>
  <c r="G4"/>
  <c r="G37" l="1"/>
  <c r="H37"/>
  <c r="G39" l="1"/>
  <c r="G40" s="1"/>
  <c r="G41" l="1"/>
</calcChain>
</file>

<file path=xl/sharedStrings.xml><?xml version="1.0" encoding="utf-8"?>
<sst xmlns="http://schemas.openxmlformats.org/spreadsheetml/2006/main" count="166" uniqueCount="100">
  <si>
    <t>Megnevezés</t>
  </si>
  <si>
    <t>db</t>
  </si>
  <si>
    <t>fm</t>
  </si>
  <si>
    <t>Összesen:</t>
  </si>
  <si>
    <t>Egység</t>
  </si>
  <si>
    <t>Anyag összesen</t>
  </si>
  <si>
    <t>Díj összesen</t>
  </si>
  <si>
    <t xml:space="preserve">Ssz. </t>
  </si>
  <si>
    <t>Mennyiség</t>
  </si>
  <si>
    <t>Anyag</t>
  </si>
  <si>
    <t>Díj</t>
  </si>
  <si>
    <t>Talajtömörségi vizsgálat</t>
  </si>
  <si>
    <t>Fénymérés, jegyzőkönyv készítése</t>
  </si>
  <si>
    <t>Geodéziai bemérés és jegyzőkönyv készítés</t>
  </si>
  <si>
    <t>Megvalósulási dokumentáció készítése</t>
  </si>
  <si>
    <t>Bontás:</t>
  </si>
  <si>
    <t>Közvilágítási lámpatest (magas) leszerelése</t>
  </si>
  <si>
    <t>Létesítés:</t>
  </si>
  <si>
    <t>m2</t>
  </si>
  <si>
    <t>m</t>
  </si>
  <si>
    <t>összesen:</t>
  </si>
  <si>
    <t>Földkitermelés (I. - IV. osztály)</t>
  </si>
  <si>
    <t>m3</t>
  </si>
  <si>
    <t>Föld és egyéb törmelék elszállítása</t>
  </si>
  <si>
    <t>Homokágy készítése 20 cm vastagságban</t>
  </si>
  <si>
    <t>Föld visszatöltés tömörítéssel</t>
  </si>
  <si>
    <t>Kábelfektetés árokba, védőcsőbe</t>
  </si>
  <si>
    <t>Műanyag kábeljelző szalag elhelyezése kábelárokban</t>
  </si>
  <si>
    <t>Műanyag kábeljelző szalag</t>
  </si>
  <si>
    <t>kg</t>
  </si>
  <si>
    <t>Kosaras gépkocsi gépóra díja</t>
  </si>
  <si>
    <t>óra</t>
  </si>
  <si>
    <t>Elbontott anyagok elszállítása, előírányzat</t>
  </si>
  <si>
    <t>Mindösszesen nettó:</t>
  </si>
  <si>
    <t>27% ÁFA:</t>
  </si>
  <si>
    <t>Összesen bruttó:</t>
  </si>
  <si>
    <t>Védőcső végének lezárása</t>
  </si>
  <si>
    <t>Kábel erek színjelölése zsugorcsővel</t>
  </si>
  <si>
    <t>készlet</t>
  </si>
  <si>
    <t>FXKVR védőcső, 40 mm átmérőjű (P-6), elhelyezése kábelárokban</t>
  </si>
  <si>
    <t>KIF kábel üzembe helyezése előtti mérése</t>
  </si>
  <si>
    <t>CLAUDIA ST250W lámpatest, hagyományos szerelvényekkel, 10A-es belső biztósítóval, világítástechnikai számítás szerinti foglalatállással, felszerelése meglévő lámpakarra</t>
  </si>
  <si>
    <t>Fényforrás, SON-T 250W</t>
  </si>
  <si>
    <t>Fényvető fészkek kialakítása</t>
  </si>
  <si>
    <t>IMPACT  Medio 10W LED talajba (betonfalba) süllyeszthető fényvető, 2A-es biztosítóval, beépítőkerettel, telepítve, bekötve (egy tömszelencével)</t>
  </si>
  <si>
    <t>PAGURO föld alatti kötődoboz, szerelve</t>
  </si>
  <si>
    <t>Próbavilágítás megrendelése</t>
  </si>
  <si>
    <t>NYY-J 0,6/1 kV 3x2,5RE mm2 PVC szigetelésű, tömör körszelvényű, réz vezetőjű kábel fektetése földárokba, közmű keresztezésénél és meglévő védőcsőbe húzva, földmunkával, sárga színű PVC szalaggal.</t>
  </si>
  <si>
    <t>Kábelárok készítése I-IV o. talajban
Vonalkitűzés, földkitermelés kéziszerszámokkal, 0,75x0,4 m árok figyelembevételével, homokágy készítés 0,2 m vastagságban, részarányos: kutatógödör készítése, kábelrendezés, iránytörés, csőbehúzás, bujtatás, kalodasor, korlátos átjáró létesítése és elbontása, kábel jelző szalaggal elhelyezése, föld visszatöltése, döngölése a kimarad föld elszállítása, helyreállítással, burkolat helyreállítással
 Kábelárok: 15 fm x 0,75 m x 0,4 m = 4,5 m3
 Homokágy: 15 fm x 0,2 m x 0,4 m = 1,2 m3
 Jelzőszalag: 10 m-ként a kábelre az alábbi felirattal:
 Díszvilágítási kábel, 1000 V, 2017. év</t>
  </si>
  <si>
    <r>
      <t xml:space="preserve">KPE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63mm védőcső fektetése földárokba, lezárással</t>
    </r>
  </si>
  <si>
    <t>FXKV Ø40mm védőcső fektetése földárokba a nyomvonal teljes hosszában</t>
  </si>
  <si>
    <t>Beltéri kábelvégelzáró készlet, felszerelve</t>
  </si>
  <si>
    <t>1000x200x10mm méretű kábelfedlap fektetése földárokba</t>
  </si>
  <si>
    <t xml:space="preserve">HOFEKA IMPACT ATLANTIQUE HIT-DE 70W vagy 150W (6A-es biztosítóval) lámpatest, telepítése térkő burkolatba </t>
  </si>
  <si>
    <t>Fényforrás, 1xHIT-DE 70W vagy 150W</t>
  </si>
  <si>
    <t xml:space="preserve">Vezeték bekötésére fényvetőben, nullázás, hálózatra csatlakozás, NYY-J 3 x 2,5 mm2 </t>
  </si>
  <si>
    <t xml:space="preserve">Földelés Ø 18mm, 3m hosszú köracél rúdföldelővel, leveréssel elhelyezve </t>
  </si>
  <si>
    <t>Földelési ellenállás mérés</t>
  </si>
  <si>
    <t>Szigetelési ellenállás mérés</t>
  </si>
  <si>
    <t>Hurokimpedancia mérés az elkészült kábelíven</t>
  </si>
  <si>
    <t>Védőkorlát felállítása, elbontása</t>
  </si>
  <si>
    <t>Szakfelügyelet biztosítása az építés idejére</t>
  </si>
  <si>
    <t>Gödöllő, Szabadság tér - szobor</t>
  </si>
  <si>
    <t>B-1</t>
  </si>
  <si>
    <t>B-2</t>
  </si>
  <si>
    <t>L-1</t>
  </si>
  <si>
    <t>L-2</t>
  </si>
  <si>
    <t>L-3</t>
  </si>
  <si>
    <t>L-4</t>
  </si>
  <si>
    <t>L-5</t>
  </si>
  <si>
    <t>L-6</t>
  </si>
  <si>
    <t>L-7</t>
  </si>
  <si>
    <t>L-8</t>
  </si>
  <si>
    <t>L-9</t>
  </si>
  <si>
    <t>L-10</t>
  </si>
  <si>
    <t>L-11</t>
  </si>
  <si>
    <t>L-12</t>
  </si>
  <si>
    <t>L-13</t>
  </si>
  <si>
    <t>L-14</t>
  </si>
  <si>
    <t>L-15</t>
  </si>
  <si>
    <t>L-16</t>
  </si>
  <si>
    <t>L-17</t>
  </si>
  <si>
    <t>L-18</t>
  </si>
  <si>
    <t>L-19</t>
  </si>
  <si>
    <t>L-20</t>
  </si>
  <si>
    <t>L-21</t>
  </si>
  <si>
    <t>L-22</t>
  </si>
  <si>
    <t>L-23</t>
  </si>
  <si>
    <t>L-24</t>
  </si>
  <si>
    <t>L-25</t>
  </si>
  <si>
    <t>L-26</t>
  </si>
  <si>
    <t>L-27</t>
  </si>
  <si>
    <t>L-28</t>
  </si>
  <si>
    <t>KPE védőcső, 40 mm átmérőjű (P-6), beszerelése falba</t>
  </si>
  <si>
    <t>NYY-J 0,6/1 kV 3x1,5RE mm2 PVC szigetelésű, tömör körszelvényű, réz vezetőjű kábel</t>
  </si>
  <si>
    <t>NYY-J 0,6/1 kV 3x2,5RE mm2 PVC szigetelésű, tömör körszelvényű, réz vezetőjű kábel (Szökúkút betáp + oszlop felszálló vezeték)</t>
  </si>
  <si>
    <t>Meglévő szerelvénylap cseréje GURO 1261/91530, 2xE27 6A bizt. L5.6 oszlopban</t>
  </si>
  <si>
    <t>Meglévő szerelvénylap cseréje GURO 1261/91530, 1xE27 10A bizt. L 9.8 kandeláberben</t>
  </si>
  <si>
    <t>Rúdföldelő, Ø 18mm, kőtörőcsúccsal, záróelemmel, 3m hosszú köracél, telepítése L5.6 oszlophoz</t>
  </si>
  <si>
    <t>Gödöllő-Szökőkút díszvilágítása, gyalogátkelőhely megvilágításának szabványosítása - Árazott költségvetés kiírás</t>
  </si>
</sst>
</file>

<file path=xl/styles.xml><?xml version="1.0" encoding="utf-8"?>
<styleSheet xmlns="http://schemas.openxmlformats.org/spreadsheetml/2006/main">
  <numFmts count="3">
    <numFmt numFmtId="5" formatCode="#,##0\ &quot;Ft&quot;;\-#,##0\ &quot;Ft&quot;"/>
    <numFmt numFmtId="164" formatCode="#,##0\ &quot;Ft&quot;"/>
    <numFmt numFmtId="165" formatCode="0.0"/>
  </numFmts>
  <fonts count="8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Helv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2" fillId="0" borderId="1" xfId="0" applyFont="1" applyFill="1" applyBorder="1" applyAlignment="1" applyProtection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0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center" vertical="center"/>
    </xf>
    <xf numFmtId="3" fontId="2" fillId="0" borderId="1" xfId="0" applyNumberFormat="1" applyFont="1" applyFill="1" applyBorder="1" applyAlignment="1">
      <alignment vertical="center" wrapText="1"/>
    </xf>
    <xf numFmtId="3" fontId="0" fillId="0" borderId="0" xfId="0" applyNumberFormat="1" applyFont="1" applyAlignment="1">
      <alignment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4" fontId="1" fillId="0" borderId="1" xfId="0" quotePrefix="1" applyNumberFormat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3" fontId="0" fillId="0" borderId="0" xfId="0" applyNumberFormat="1" applyFont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left" vertical="center"/>
    </xf>
    <xf numFmtId="3" fontId="5" fillId="2" borderId="3" xfId="0" applyNumberFormat="1" applyFont="1" applyFill="1" applyBorder="1" applyAlignment="1">
      <alignment horizontal="left" vertical="center"/>
    </xf>
    <xf numFmtId="3" fontId="5" fillId="2" borderId="4" xfId="0" applyNumberFormat="1" applyFont="1" applyFill="1" applyBorder="1" applyAlignment="1">
      <alignment horizontal="left" vertical="center"/>
    </xf>
    <xf numFmtId="3" fontId="4" fillId="2" borderId="2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3" fontId="4" fillId="2" borderId="4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/>
    </xf>
    <xf numFmtId="5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horizontal="right" vertical="center"/>
    </xf>
  </cellXfs>
  <cellStyles count="2">
    <cellStyle name="Normál" xfId="0" builtinId="0"/>
    <cellStyle name="Normál_Munkafüz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sqref="A1:H25"/>
    </sheetView>
  </sheetViews>
  <sheetFormatPr defaultRowHeight="12.75"/>
  <cols>
    <col min="1" max="1" width="6.140625" style="27" customWidth="1"/>
    <col min="2" max="2" width="46.7109375" style="28" customWidth="1"/>
    <col min="3" max="3" width="10.7109375" style="29" bestFit="1" customWidth="1"/>
    <col min="4" max="4" width="8.7109375" style="27" customWidth="1"/>
    <col min="5" max="5" width="12.85546875" style="27" customWidth="1"/>
    <col min="6" max="6" width="12.5703125" style="27" customWidth="1"/>
    <col min="7" max="7" width="15.7109375" style="27" customWidth="1"/>
    <col min="8" max="8" width="17.5703125" style="27" customWidth="1"/>
    <col min="9" max="9" width="4.7109375" style="19" bestFit="1" customWidth="1"/>
    <col min="10" max="10" width="39.42578125" style="19" bestFit="1" customWidth="1"/>
    <col min="11" max="16384" width="9.140625" style="19"/>
  </cols>
  <sheetData>
    <row r="1" spans="1:8" s="3" customFormat="1" ht="54.75" customHeight="1">
      <c r="A1" s="31" t="s">
        <v>62</v>
      </c>
      <c r="B1" s="32"/>
      <c r="C1" s="32"/>
      <c r="D1" s="32"/>
      <c r="E1" s="32"/>
      <c r="F1" s="32"/>
      <c r="G1" s="32"/>
      <c r="H1" s="32"/>
    </row>
    <row r="3" spans="1:8" ht="29.25" customHeight="1">
      <c r="A3" s="20" t="s">
        <v>7</v>
      </c>
      <c r="B3" s="20" t="s">
        <v>0</v>
      </c>
      <c r="C3" s="20" t="s">
        <v>8</v>
      </c>
      <c r="D3" s="20" t="s">
        <v>4</v>
      </c>
      <c r="E3" s="20" t="s">
        <v>9</v>
      </c>
      <c r="F3" s="20" t="s">
        <v>10</v>
      </c>
      <c r="G3" s="20" t="s">
        <v>5</v>
      </c>
      <c r="H3" s="20" t="s">
        <v>6</v>
      </c>
    </row>
    <row r="4" spans="1:8" ht="63.75">
      <c r="A4" s="21">
        <v>1</v>
      </c>
      <c r="B4" s="22" t="s">
        <v>47</v>
      </c>
      <c r="C4" s="23">
        <v>20</v>
      </c>
      <c r="D4" s="24" t="s">
        <v>2</v>
      </c>
      <c r="E4" s="23">
        <v>1480</v>
      </c>
      <c r="F4" s="23">
        <v>860</v>
      </c>
      <c r="G4" s="25">
        <f>C4*E4</f>
        <v>29600</v>
      </c>
      <c r="H4" s="25">
        <f>C4*F4</f>
        <v>17200</v>
      </c>
    </row>
    <row r="5" spans="1:8" ht="178.5">
      <c r="A5" s="21">
        <f>+A4+0.01</f>
        <v>1.01</v>
      </c>
      <c r="B5" s="22" t="s">
        <v>48</v>
      </c>
      <c r="C5" s="23">
        <v>15</v>
      </c>
      <c r="D5" s="24" t="s">
        <v>2</v>
      </c>
      <c r="E5" s="23">
        <v>0</v>
      </c>
      <c r="F5" s="23">
        <v>8500</v>
      </c>
      <c r="G5" s="25">
        <f t="shared" ref="G5:G24" si="0">C5*E5</f>
        <v>0</v>
      </c>
      <c r="H5" s="25">
        <f t="shared" ref="H5:H24" si="1">C5*F5</f>
        <v>127500</v>
      </c>
    </row>
    <row r="6" spans="1:8" ht="25.5">
      <c r="A6" s="21">
        <f t="shared" ref="A6:A24" si="2">+A5+0.01</f>
        <v>1.02</v>
      </c>
      <c r="B6" s="22" t="s">
        <v>49</v>
      </c>
      <c r="C6" s="23">
        <v>2</v>
      </c>
      <c r="D6" s="24" t="s">
        <v>2</v>
      </c>
      <c r="E6" s="23">
        <v>820</v>
      </c>
      <c r="F6" s="23">
        <v>800</v>
      </c>
      <c r="G6" s="25">
        <f t="shared" si="0"/>
        <v>1640</v>
      </c>
      <c r="H6" s="25">
        <f t="shared" si="1"/>
        <v>1600</v>
      </c>
    </row>
    <row r="7" spans="1:8" ht="25.5">
      <c r="A7" s="21">
        <f t="shared" si="2"/>
        <v>1.03</v>
      </c>
      <c r="B7" s="22" t="s">
        <v>50</v>
      </c>
      <c r="C7" s="23">
        <v>14</v>
      </c>
      <c r="D7" s="24" t="s">
        <v>2</v>
      </c>
      <c r="E7" s="23">
        <v>490</v>
      </c>
      <c r="F7" s="23">
        <v>800</v>
      </c>
      <c r="G7" s="25">
        <f t="shared" si="0"/>
        <v>6860</v>
      </c>
      <c r="H7" s="25">
        <f t="shared" si="1"/>
        <v>11200</v>
      </c>
    </row>
    <row r="8" spans="1:8">
      <c r="A8" s="21">
        <f t="shared" si="2"/>
        <v>1.04</v>
      </c>
      <c r="B8" s="22" t="s">
        <v>51</v>
      </c>
      <c r="C8" s="23">
        <v>1</v>
      </c>
      <c r="D8" s="24" t="s">
        <v>38</v>
      </c>
      <c r="E8" s="23">
        <v>2360</v>
      </c>
      <c r="F8" s="23">
        <v>15500</v>
      </c>
      <c r="G8" s="25">
        <f t="shared" si="0"/>
        <v>2360</v>
      </c>
      <c r="H8" s="25">
        <f t="shared" si="1"/>
        <v>15500</v>
      </c>
    </row>
    <row r="9" spans="1:8" ht="25.5">
      <c r="A9" s="21">
        <f t="shared" si="2"/>
        <v>1.05</v>
      </c>
      <c r="B9" s="22" t="s">
        <v>52</v>
      </c>
      <c r="C9" s="23">
        <v>15</v>
      </c>
      <c r="D9" s="24" t="s">
        <v>1</v>
      </c>
      <c r="E9" s="23">
        <v>580</v>
      </c>
      <c r="F9" s="23">
        <v>700</v>
      </c>
      <c r="G9" s="25">
        <f t="shared" si="0"/>
        <v>8700</v>
      </c>
      <c r="H9" s="25">
        <f t="shared" si="1"/>
        <v>10500</v>
      </c>
    </row>
    <row r="10" spans="1:8" ht="38.25">
      <c r="A10" s="21">
        <f t="shared" si="2"/>
        <v>1.06</v>
      </c>
      <c r="B10" s="22" t="s">
        <v>53</v>
      </c>
      <c r="C10" s="23">
        <v>2</v>
      </c>
      <c r="D10" s="24" t="s">
        <v>1</v>
      </c>
      <c r="E10" s="23">
        <v>190000</v>
      </c>
      <c r="F10" s="23">
        <v>9000</v>
      </c>
      <c r="G10" s="25">
        <f t="shared" si="0"/>
        <v>380000</v>
      </c>
      <c r="H10" s="25">
        <f t="shared" si="1"/>
        <v>18000</v>
      </c>
    </row>
    <row r="11" spans="1:8">
      <c r="A11" s="21">
        <f t="shared" si="2"/>
        <v>1.07</v>
      </c>
      <c r="B11" s="22" t="s">
        <v>54</v>
      </c>
      <c r="C11" s="23">
        <v>2</v>
      </c>
      <c r="D11" s="24" t="s">
        <v>1</v>
      </c>
      <c r="E11" s="23">
        <v>17400</v>
      </c>
      <c r="F11" s="23">
        <v>0</v>
      </c>
      <c r="G11" s="25">
        <f t="shared" si="0"/>
        <v>34800</v>
      </c>
      <c r="H11" s="25">
        <f t="shared" si="1"/>
        <v>0</v>
      </c>
    </row>
    <row r="12" spans="1:8">
      <c r="A12" s="21">
        <f t="shared" si="2"/>
        <v>1.08</v>
      </c>
      <c r="B12" s="22" t="s">
        <v>45</v>
      </c>
      <c r="C12" s="23">
        <v>1</v>
      </c>
      <c r="D12" s="24" t="s">
        <v>1</v>
      </c>
      <c r="E12" s="23">
        <v>5000</v>
      </c>
      <c r="F12" s="23">
        <v>6600</v>
      </c>
      <c r="G12" s="25">
        <f t="shared" si="0"/>
        <v>5000</v>
      </c>
      <c r="H12" s="25">
        <f t="shared" si="1"/>
        <v>6600</v>
      </c>
    </row>
    <row r="13" spans="1:8" ht="25.5">
      <c r="A13" s="21">
        <f t="shared" si="2"/>
        <v>1.0900000000000001</v>
      </c>
      <c r="B13" s="22" t="s">
        <v>55</v>
      </c>
      <c r="C13" s="23">
        <v>2</v>
      </c>
      <c r="D13" s="24" t="s">
        <v>1</v>
      </c>
      <c r="E13" s="23">
        <v>0</v>
      </c>
      <c r="F13" s="23">
        <v>1200</v>
      </c>
      <c r="G13" s="25">
        <f t="shared" si="0"/>
        <v>0</v>
      </c>
      <c r="H13" s="25">
        <f t="shared" si="1"/>
        <v>2400</v>
      </c>
    </row>
    <row r="14" spans="1:8" ht="25.5">
      <c r="A14" s="21">
        <f t="shared" si="2"/>
        <v>1.1000000000000001</v>
      </c>
      <c r="B14" s="22" t="s">
        <v>56</v>
      </c>
      <c r="C14" s="23">
        <v>2</v>
      </c>
      <c r="D14" s="24" t="s">
        <v>1</v>
      </c>
      <c r="E14" s="23">
        <v>6400</v>
      </c>
      <c r="F14" s="23">
        <v>7840</v>
      </c>
      <c r="G14" s="25">
        <f t="shared" si="0"/>
        <v>12800</v>
      </c>
      <c r="H14" s="25">
        <f t="shared" si="1"/>
        <v>15680</v>
      </c>
    </row>
    <row r="15" spans="1:8">
      <c r="A15" s="21">
        <f t="shared" si="2"/>
        <v>1.1100000000000001</v>
      </c>
      <c r="B15" s="22" t="s">
        <v>11</v>
      </c>
      <c r="C15" s="23">
        <v>1</v>
      </c>
      <c r="D15" s="24" t="s">
        <v>1</v>
      </c>
      <c r="E15" s="23">
        <v>0</v>
      </c>
      <c r="F15" s="23">
        <v>20900</v>
      </c>
      <c r="G15" s="25">
        <f t="shared" si="0"/>
        <v>0</v>
      </c>
      <c r="H15" s="25">
        <f t="shared" si="1"/>
        <v>20900</v>
      </c>
    </row>
    <row r="16" spans="1:8">
      <c r="A16" s="21">
        <f t="shared" si="2"/>
        <v>1.1200000000000001</v>
      </c>
      <c r="B16" s="22" t="s">
        <v>57</v>
      </c>
      <c r="C16" s="23">
        <v>2</v>
      </c>
      <c r="D16" s="24" t="s">
        <v>1</v>
      </c>
      <c r="E16" s="23">
        <v>0</v>
      </c>
      <c r="F16" s="23">
        <v>2400</v>
      </c>
      <c r="G16" s="25">
        <f t="shared" si="0"/>
        <v>0</v>
      </c>
      <c r="H16" s="25">
        <f t="shared" si="1"/>
        <v>4800</v>
      </c>
    </row>
    <row r="17" spans="1:8">
      <c r="A17" s="21">
        <f t="shared" si="2"/>
        <v>1.1300000000000001</v>
      </c>
      <c r="B17" s="22" t="s">
        <v>58</v>
      </c>
      <c r="C17" s="23">
        <v>1</v>
      </c>
      <c r="D17" s="24" t="s">
        <v>1</v>
      </c>
      <c r="E17" s="23">
        <v>0</v>
      </c>
      <c r="F17" s="23">
        <v>4900</v>
      </c>
      <c r="G17" s="25">
        <f t="shared" si="0"/>
        <v>0</v>
      </c>
      <c r="H17" s="25">
        <f t="shared" si="1"/>
        <v>4900</v>
      </c>
    </row>
    <row r="18" spans="1:8">
      <c r="A18" s="21">
        <f t="shared" si="2"/>
        <v>1.1400000000000001</v>
      </c>
      <c r="B18" s="22" t="s">
        <v>59</v>
      </c>
      <c r="C18" s="23">
        <v>1</v>
      </c>
      <c r="D18" s="24" t="s">
        <v>1</v>
      </c>
      <c r="E18" s="23">
        <v>0</v>
      </c>
      <c r="F18" s="23">
        <v>3700</v>
      </c>
      <c r="G18" s="25">
        <f t="shared" si="0"/>
        <v>0</v>
      </c>
      <c r="H18" s="25">
        <f t="shared" si="1"/>
        <v>3700</v>
      </c>
    </row>
    <row r="19" spans="1:8">
      <c r="A19" s="21">
        <f t="shared" si="2"/>
        <v>1.1500000000000001</v>
      </c>
      <c r="B19" s="22" t="s">
        <v>60</v>
      </c>
      <c r="C19" s="23">
        <v>30</v>
      </c>
      <c r="D19" s="24" t="s">
        <v>2</v>
      </c>
      <c r="E19" s="23">
        <v>0</v>
      </c>
      <c r="F19" s="23">
        <v>390</v>
      </c>
      <c r="G19" s="25">
        <f t="shared" si="0"/>
        <v>0</v>
      </c>
      <c r="H19" s="25">
        <f t="shared" si="1"/>
        <v>11700</v>
      </c>
    </row>
    <row r="20" spans="1:8">
      <c r="A20" s="21">
        <f t="shared" si="2"/>
        <v>1.1600000000000001</v>
      </c>
      <c r="B20" s="22" t="s">
        <v>12</v>
      </c>
      <c r="C20" s="23">
        <v>1</v>
      </c>
      <c r="D20" s="24" t="s">
        <v>1</v>
      </c>
      <c r="E20" s="23">
        <v>0</v>
      </c>
      <c r="F20" s="23">
        <v>50000</v>
      </c>
      <c r="G20" s="25">
        <f t="shared" si="0"/>
        <v>0</v>
      </c>
      <c r="H20" s="25">
        <f t="shared" si="1"/>
        <v>50000</v>
      </c>
    </row>
    <row r="21" spans="1:8">
      <c r="A21" s="21">
        <f t="shared" si="2"/>
        <v>1.1700000000000002</v>
      </c>
      <c r="B21" s="22" t="s">
        <v>46</v>
      </c>
      <c r="C21" s="23">
        <v>1</v>
      </c>
      <c r="D21" s="24" t="s">
        <v>1</v>
      </c>
      <c r="E21" s="23">
        <v>0</v>
      </c>
      <c r="F21" s="23">
        <v>150000</v>
      </c>
      <c r="G21" s="25">
        <f t="shared" si="0"/>
        <v>0</v>
      </c>
      <c r="H21" s="25">
        <f t="shared" si="1"/>
        <v>150000</v>
      </c>
    </row>
    <row r="22" spans="1:8">
      <c r="A22" s="21">
        <f t="shared" si="2"/>
        <v>1.1800000000000002</v>
      </c>
      <c r="B22" s="22" t="s">
        <v>61</v>
      </c>
      <c r="C22" s="23">
        <v>1</v>
      </c>
      <c r="D22" s="24" t="s">
        <v>1</v>
      </c>
      <c r="E22" s="23">
        <v>0</v>
      </c>
      <c r="F22" s="23">
        <v>80000</v>
      </c>
      <c r="G22" s="25">
        <f t="shared" si="0"/>
        <v>0</v>
      </c>
      <c r="H22" s="25">
        <f t="shared" si="1"/>
        <v>80000</v>
      </c>
    </row>
    <row r="23" spans="1:8">
      <c r="A23" s="21">
        <f t="shared" si="2"/>
        <v>1.1900000000000002</v>
      </c>
      <c r="B23" s="22" t="s">
        <v>13</v>
      </c>
      <c r="C23" s="23">
        <v>1</v>
      </c>
      <c r="D23" s="24" t="s">
        <v>1</v>
      </c>
      <c r="E23" s="23">
        <v>0</v>
      </c>
      <c r="F23" s="23">
        <v>45000</v>
      </c>
      <c r="G23" s="25">
        <f t="shared" si="0"/>
        <v>0</v>
      </c>
      <c r="H23" s="25">
        <f t="shared" si="1"/>
        <v>45000</v>
      </c>
    </row>
    <row r="24" spans="1:8">
      <c r="A24" s="21">
        <f t="shared" si="2"/>
        <v>1.2000000000000002</v>
      </c>
      <c r="B24" s="22" t="s">
        <v>14</v>
      </c>
      <c r="C24" s="23">
        <v>1</v>
      </c>
      <c r="D24" s="24" t="s">
        <v>1</v>
      </c>
      <c r="E24" s="23">
        <v>0</v>
      </c>
      <c r="F24" s="23">
        <v>120000</v>
      </c>
      <c r="G24" s="25">
        <f t="shared" si="0"/>
        <v>0</v>
      </c>
      <c r="H24" s="25">
        <f t="shared" si="1"/>
        <v>120000</v>
      </c>
    </row>
    <row r="25" spans="1:8">
      <c r="A25" s="33"/>
      <c r="B25" s="34"/>
      <c r="C25" s="34"/>
      <c r="D25" s="35"/>
      <c r="E25" s="26"/>
      <c r="F25" s="26" t="s">
        <v>3</v>
      </c>
      <c r="G25" s="26">
        <f>SUM(G4:G24)</f>
        <v>481760</v>
      </c>
      <c r="H25" s="26">
        <f>SUM(H4:H24)</f>
        <v>717180</v>
      </c>
    </row>
  </sheetData>
  <mergeCells count="2">
    <mergeCell ref="A1:H1"/>
    <mergeCell ref="A25:D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horizontalDpi="4294967293" r:id="rId1"/>
  <rowBreaks count="1" manualBreakCount="1">
    <brk id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50"/>
  <sheetViews>
    <sheetView tabSelected="1" zoomScale="130" zoomScaleNormal="130" workbookViewId="0">
      <selection sqref="A1:H1"/>
    </sheetView>
  </sheetViews>
  <sheetFormatPr defaultRowHeight="12.75"/>
  <cols>
    <col min="1" max="1" width="6.140625" style="15" customWidth="1"/>
    <col min="2" max="2" width="62.42578125" style="16" customWidth="1"/>
    <col min="3" max="3" width="10.7109375" style="17" bestFit="1" customWidth="1"/>
    <col min="4" max="4" width="8.7109375" style="17" customWidth="1"/>
    <col min="5" max="5" width="12.85546875" style="17" customWidth="1"/>
    <col min="6" max="6" width="12.5703125" style="17" customWidth="1"/>
    <col min="7" max="7" width="15.7109375" style="17" customWidth="1"/>
    <col min="8" max="8" width="17.5703125" style="17" customWidth="1"/>
    <col min="9" max="16384" width="9.140625" style="3"/>
  </cols>
  <sheetData>
    <row r="1" spans="1:8" ht="54.75" customHeight="1">
      <c r="A1" s="31" t="s">
        <v>99</v>
      </c>
      <c r="B1" s="32"/>
      <c r="C1" s="32"/>
      <c r="D1" s="32"/>
      <c r="E1" s="32"/>
      <c r="F1" s="32"/>
      <c r="G1" s="32"/>
      <c r="H1" s="32"/>
    </row>
    <row r="2" spans="1:8" s="4" customFormat="1" ht="27" customHeight="1">
      <c r="A2" s="42" t="s">
        <v>15</v>
      </c>
      <c r="B2" s="42"/>
      <c r="C2" s="42"/>
      <c r="D2" s="42"/>
      <c r="E2" s="42"/>
      <c r="F2" s="42"/>
      <c r="G2" s="42"/>
      <c r="H2" s="42"/>
    </row>
    <row r="3" spans="1:8" ht="29.25" customHeight="1">
      <c r="A3" s="5" t="s">
        <v>7</v>
      </c>
      <c r="B3" s="6" t="s">
        <v>0</v>
      </c>
      <c r="C3" s="6" t="s">
        <v>8</v>
      </c>
      <c r="D3" s="6" t="s">
        <v>4</v>
      </c>
      <c r="E3" s="6" t="s">
        <v>9</v>
      </c>
      <c r="F3" s="6" t="s">
        <v>10</v>
      </c>
      <c r="G3" s="6" t="s">
        <v>5</v>
      </c>
      <c r="H3" s="6" t="s">
        <v>6</v>
      </c>
    </row>
    <row r="4" spans="1:8" s="4" customFormat="1" ht="21.75" customHeight="1">
      <c r="A4" s="7" t="s">
        <v>63</v>
      </c>
      <c r="B4" s="1" t="s">
        <v>43</v>
      </c>
      <c r="C4" s="8">
        <v>7</v>
      </c>
      <c r="D4" s="9" t="s">
        <v>1</v>
      </c>
      <c r="E4" s="10">
        <v>0</v>
      </c>
      <c r="F4" s="10">
        <v>2000</v>
      </c>
      <c r="G4" s="10">
        <f>C4*E4</f>
        <v>0</v>
      </c>
      <c r="H4" s="10">
        <f>C4*F4</f>
        <v>14000</v>
      </c>
    </row>
    <row r="5" spans="1:8" s="4" customFormat="1" ht="21.75" customHeight="1">
      <c r="A5" s="7" t="s">
        <v>64</v>
      </c>
      <c r="B5" s="1" t="s">
        <v>32</v>
      </c>
      <c r="C5" s="8">
        <v>1</v>
      </c>
      <c r="D5" s="9" t="s">
        <v>1</v>
      </c>
      <c r="E5" s="10">
        <v>0</v>
      </c>
      <c r="F5" s="10">
        <v>5000</v>
      </c>
      <c r="G5" s="10">
        <f>C5*E5</f>
        <v>0</v>
      </c>
      <c r="H5" s="10">
        <f>C5*F5</f>
        <v>5000</v>
      </c>
    </row>
    <row r="6" spans="1:8" ht="12.75" customHeight="1">
      <c r="A6" s="36" t="s">
        <v>20</v>
      </c>
      <c r="B6" s="37"/>
      <c r="C6" s="37"/>
      <c r="D6" s="37"/>
      <c r="E6" s="37"/>
      <c r="F6" s="38"/>
      <c r="G6" s="2">
        <f>SUM(G5:G5)</f>
        <v>0</v>
      </c>
      <c r="H6" s="2">
        <f>SUM(H4:H5)</f>
        <v>19000</v>
      </c>
    </row>
    <row r="7" spans="1:8" s="4" customFormat="1" ht="27" customHeight="1">
      <c r="A7" s="42" t="s">
        <v>17</v>
      </c>
      <c r="B7" s="42"/>
      <c r="C7" s="42"/>
      <c r="D7" s="42"/>
      <c r="E7" s="42"/>
      <c r="F7" s="42"/>
      <c r="G7" s="42"/>
      <c r="H7" s="42"/>
    </row>
    <row r="8" spans="1:8" ht="29.25" customHeight="1">
      <c r="A8" s="5" t="s">
        <v>7</v>
      </c>
      <c r="B8" s="6" t="s">
        <v>0</v>
      </c>
      <c r="C8" s="6" t="s">
        <v>8</v>
      </c>
      <c r="D8" s="6" t="s">
        <v>4</v>
      </c>
      <c r="E8" s="6" t="s">
        <v>9</v>
      </c>
      <c r="F8" s="6" t="s">
        <v>10</v>
      </c>
      <c r="G8" s="6" t="s">
        <v>5</v>
      </c>
      <c r="H8" s="6" t="s">
        <v>6</v>
      </c>
    </row>
    <row r="9" spans="1:8" s="4" customFormat="1" ht="25.5" customHeight="1">
      <c r="A9" s="7" t="s">
        <v>65</v>
      </c>
      <c r="B9" s="1" t="s">
        <v>21</v>
      </c>
      <c r="C9" s="8">
        <f>35*0.4*0.8</f>
        <v>11.200000000000001</v>
      </c>
      <c r="D9" s="9" t="s">
        <v>22</v>
      </c>
      <c r="E9" s="10">
        <v>0</v>
      </c>
      <c r="F9" s="10">
        <v>4740</v>
      </c>
      <c r="G9" s="10">
        <f t="shared" ref="G9:G28" si="0">C9*E9</f>
        <v>0</v>
      </c>
      <c r="H9" s="10">
        <f t="shared" ref="H9:H28" si="1">C9*F9</f>
        <v>53088.000000000007</v>
      </c>
    </row>
    <row r="10" spans="1:8" s="4" customFormat="1" ht="25.5" customHeight="1">
      <c r="A10" s="7" t="s">
        <v>66</v>
      </c>
      <c r="B10" s="1" t="s">
        <v>23</v>
      </c>
      <c r="C10" s="8">
        <f>35*0.4*0.2</f>
        <v>2.8000000000000003</v>
      </c>
      <c r="D10" s="9" t="s">
        <v>22</v>
      </c>
      <c r="E10" s="10">
        <v>0</v>
      </c>
      <c r="F10" s="10">
        <v>7035</v>
      </c>
      <c r="G10" s="10">
        <f t="shared" si="0"/>
        <v>0</v>
      </c>
      <c r="H10" s="10">
        <f t="shared" si="1"/>
        <v>19698.000000000004</v>
      </c>
    </row>
    <row r="11" spans="1:8" s="4" customFormat="1" ht="25.5" customHeight="1">
      <c r="A11" s="7" t="s">
        <v>67</v>
      </c>
      <c r="B11" s="1" t="s">
        <v>24</v>
      </c>
      <c r="C11" s="8">
        <v>14</v>
      </c>
      <c r="D11" s="9" t="s">
        <v>18</v>
      </c>
      <c r="E11" s="10">
        <v>0</v>
      </c>
      <c r="F11" s="10">
        <v>1850</v>
      </c>
      <c r="G11" s="10">
        <f t="shared" si="0"/>
        <v>0</v>
      </c>
      <c r="H11" s="10">
        <f t="shared" si="1"/>
        <v>25900</v>
      </c>
    </row>
    <row r="12" spans="1:8" s="4" customFormat="1" ht="25.5" customHeight="1">
      <c r="A12" s="7" t="s">
        <v>68</v>
      </c>
      <c r="B12" s="1" t="s">
        <v>25</v>
      </c>
      <c r="C12" s="8">
        <v>8.4</v>
      </c>
      <c r="D12" s="9" t="s">
        <v>22</v>
      </c>
      <c r="E12" s="10">
        <v>0</v>
      </c>
      <c r="F12" s="10">
        <v>2020</v>
      </c>
      <c r="G12" s="10">
        <f t="shared" si="0"/>
        <v>0</v>
      </c>
      <c r="H12" s="10">
        <f t="shared" si="1"/>
        <v>16968</v>
      </c>
    </row>
    <row r="13" spans="1:8" s="4" customFormat="1" ht="25.5" customHeight="1">
      <c r="A13" s="7" t="s">
        <v>69</v>
      </c>
      <c r="B13" s="1" t="s">
        <v>11</v>
      </c>
      <c r="C13" s="8">
        <v>1</v>
      </c>
      <c r="D13" s="9" t="s">
        <v>1</v>
      </c>
      <c r="E13" s="10">
        <v>0</v>
      </c>
      <c r="F13" s="10">
        <v>19480</v>
      </c>
      <c r="G13" s="10">
        <f t="shared" si="0"/>
        <v>0</v>
      </c>
      <c r="H13" s="10">
        <f t="shared" si="1"/>
        <v>19480</v>
      </c>
    </row>
    <row r="14" spans="1:8" s="4" customFormat="1" ht="25.5" customHeight="1">
      <c r="A14" s="7" t="s">
        <v>70</v>
      </c>
      <c r="B14" s="1" t="s">
        <v>93</v>
      </c>
      <c r="C14" s="8">
        <v>4</v>
      </c>
      <c r="D14" s="9" t="s">
        <v>19</v>
      </c>
      <c r="E14" s="10">
        <v>1800</v>
      </c>
      <c r="F14" s="10">
        <v>5500</v>
      </c>
      <c r="G14" s="10">
        <f t="shared" si="0"/>
        <v>7200</v>
      </c>
      <c r="H14" s="10">
        <f t="shared" si="1"/>
        <v>22000</v>
      </c>
    </row>
    <row r="15" spans="1:8" s="4" customFormat="1" ht="25.5" customHeight="1">
      <c r="A15" s="7" t="s">
        <v>71</v>
      </c>
      <c r="B15" s="1" t="s">
        <v>39</v>
      </c>
      <c r="C15" s="8">
        <v>28</v>
      </c>
      <c r="D15" s="9" t="s">
        <v>19</v>
      </c>
      <c r="E15" s="10">
        <v>400</v>
      </c>
      <c r="F15" s="10">
        <v>250</v>
      </c>
      <c r="G15" s="10">
        <f t="shared" si="0"/>
        <v>11200</v>
      </c>
      <c r="H15" s="10">
        <f t="shared" si="1"/>
        <v>7000</v>
      </c>
    </row>
    <row r="16" spans="1:8" s="4" customFormat="1" ht="25.5" customHeight="1">
      <c r="A16" s="7" t="s">
        <v>72</v>
      </c>
      <c r="B16" s="1" t="s">
        <v>36</v>
      </c>
      <c r="C16" s="8">
        <v>21</v>
      </c>
      <c r="D16" s="9" t="s">
        <v>1</v>
      </c>
      <c r="E16" s="10">
        <v>0</v>
      </c>
      <c r="F16" s="10">
        <v>1860</v>
      </c>
      <c r="G16" s="10">
        <f t="shared" si="0"/>
        <v>0</v>
      </c>
      <c r="H16" s="10">
        <f t="shared" si="1"/>
        <v>39060</v>
      </c>
    </row>
    <row r="17" spans="1:9" s="4" customFormat="1" ht="25.5">
      <c r="A17" s="7" t="s">
        <v>73</v>
      </c>
      <c r="B17" s="1" t="s">
        <v>95</v>
      </c>
      <c r="C17" s="8">
        <v>50</v>
      </c>
      <c r="D17" s="9" t="s">
        <v>19</v>
      </c>
      <c r="E17" s="10">
        <v>290</v>
      </c>
      <c r="F17" s="10">
        <v>0</v>
      </c>
      <c r="G17" s="10">
        <f t="shared" si="0"/>
        <v>14500</v>
      </c>
      <c r="H17" s="10">
        <f t="shared" si="1"/>
        <v>0</v>
      </c>
    </row>
    <row r="18" spans="1:9" s="4" customFormat="1" ht="25.5">
      <c r="A18" s="7" t="s">
        <v>74</v>
      </c>
      <c r="B18" s="1" t="s">
        <v>94</v>
      </c>
      <c r="C18" s="8">
        <v>7</v>
      </c>
      <c r="D18" s="9" t="s">
        <v>19</v>
      </c>
      <c r="E18" s="10">
        <v>190</v>
      </c>
      <c r="F18" s="10">
        <v>0</v>
      </c>
      <c r="G18" s="10">
        <f t="shared" ref="G18" si="2">C18*E18</f>
        <v>1330</v>
      </c>
      <c r="H18" s="10">
        <f t="shared" ref="H18" si="3">C18*F18</f>
        <v>0</v>
      </c>
    </row>
    <row r="19" spans="1:9" s="4" customFormat="1" ht="25.5" customHeight="1">
      <c r="A19" s="7" t="s">
        <v>75</v>
      </c>
      <c r="B19" s="1" t="s">
        <v>40</v>
      </c>
      <c r="C19" s="8">
        <v>1</v>
      </c>
      <c r="D19" s="9" t="s">
        <v>1</v>
      </c>
      <c r="E19" s="10">
        <v>0</v>
      </c>
      <c r="F19" s="10">
        <v>13970</v>
      </c>
      <c r="G19" s="10">
        <f t="shared" si="0"/>
        <v>0</v>
      </c>
      <c r="H19" s="10">
        <f t="shared" si="1"/>
        <v>13970</v>
      </c>
    </row>
    <row r="20" spans="1:9" s="4" customFormat="1" ht="25.5" customHeight="1">
      <c r="A20" s="7" t="s">
        <v>76</v>
      </c>
      <c r="B20" s="1" t="s">
        <v>37</v>
      </c>
      <c r="C20" s="10">
        <v>1</v>
      </c>
      <c r="D20" s="9" t="s">
        <v>38</v>
      </c>
      <c r="E20" s="10">
        <v>0</v>
      </c>
      <c r="F20" s="10">
        <v>1890</v>
      </c>
      <c r="G20" s="10">
        <f t="shared" si="0"/>
        <v>0</v>
      </c>
      <c r="H20" s="10">
        <f t="shared" si="1"/>
        <v>1890</v>
      </c>
    </row>
    <row r="21" spans="1:9" s="4" customFormat="1" ht="25.5" customHeight="1">
      <c r="A21" s="7" t="s">
        <v>77</v>
      </c>
      <c r="B21" s="1" t="s">
        <v>26</v>
      </c>
      <c r="C21" s="8">
        <v>35</v>
      </c>
      <c r="D21" s="9" t="s">
        <v>19</v>
      </c>
      <c r="E21" s="10">
        <v>0</v>
      </c>
      <c r="F21" s="10">
        <v>540</v>
      </c>
      <c r="G21" s="10">
        <f t="shared" si="0"/>
        <v>0</v>
      </c>
      <c r="H21" s="10">
        <f t="shared" si="1"/>
        <v>18900</v>
      </c>
    </row>
    <row r="22" spans="1:9" s="4" customFormat="1" ht="25.5" customHeight="1">
      <c r="A22" s="7" t="s">
        <v>78</v>
      </c>
      <c r="B22" s="1" t="s">
        <v>28</v>
      </c>
      <c r="C22" s="8">
        <v>2.1</v>
      </c>
      <c r="D22" s="9" t="s">
        <v>29</v>
      </c>
      <c r="E22" s="10">
        <v>1610</v>
      </c>
      <c r="F22" s="10">
        <v>0</v>
      </c>
      <c r="G22" s="10">
        <f t="shared" si="0"/>
        <v>3381</v>
      </c>
      <c r="H22" s="10">
        <f t="shared" si="1"/>
        <v>0</v>
      </c>
    </row>
    <row r="23" spans="1:9" s="4" customFormat="1" ht="25.5" customHeight="1">
      <c r="A23" s="7" t="s">
        <v>79</v>
      </c>
      <c r="B23" s="1" t="s">
        <v>27</v>
      </c>
      <c r="C23" s="8">
        <v>35</v>
      </c>
      <c r="D23" s="9" t="s">
        <v>19</v>
      </c>
      <c r="E23" s="10">
        <v>0</v>
      </c>
      <c r="F23" s="10">
        <v>40</v>
      </c>
      <c r="G23" s="10">
        <f t="shared" si="0"/>
        <v>0</v>
      </c>
      <c r="H23" s="10">
        <f t="shared" si="1"/>
        <v>1400</v>
      </c>
    </row>
    <row r="24" spans="1:9" s="4" customFormat="1" ht="25.5" customHeight="1">
      <c r="A24" s="7" t="s">
        <v>80</v>
      </c>
      <c r="B24" s="1" t="s">
        <v>16</v>
      </c>
      <c r="C24" s="8">
        <v>1</v>
      </c>
      <c r="D24" s="9" t="s">
        <v>1</v>
      </c>
      <c r="E24" s="10">
        <v>0</v>
      </c>
      <c r="F24" s="10">
        <v>9500</v>
      </c>
      <c r="G24" s="10">
        <f>C24*E24</f>
        <v>0</v>
      </c>
      <c r="H24" s="10">
        <f>C24*F24</f>
        <v>9500</v>
      </c>
      <c r="I24" s="30"/>
    </row>
    <row r="25" spans="1:9" s="4" customFormat="1" ht="38.25">
      <c r="A25" s="7" t="s">
        <v>81</v>
      </c>
      <c r="B25" s="18" t="s">
        <v>41</v>
      </c>
      <c r="C25" s="8">
        <v>1</v>
      </c>
      <c r="D25" s="9" t="s">
        <v>1</v>
      </c>
      <c r="E25" s="10">
        <v>120000</v>
      </c>
      <c r="F25" s="10">
        <v>6500</v>
      </c>
      <c r="G25" s="10">
        <f>C25*E25</f>
        <v>120000</v>
      </c>
      <c r="H25" s="10">
        <f>C25*F25</f>
        <v>6500</v>
      </c>
      <c r="I25" s="30"/>
    </row>
    <row r="26" spans="1:9" s="4" customFormat="1" ht="25.5" customHeight="1">
      <c r="A26" s="7" t="s">
        <v>82</v>
      </c>
      <c r="B26" s="18" t="s">
        <v>42</v>
      </c>
      <c r="C26" s="8">
        <v>1</v>
      </c>
      <c r="D26" s="9" t="s">
        <v>1</v>
      </c>
      <c r="E26" s="10">
        <v>8500</v>
      </c>
      <c r="F26" s="10">
        <v>0</v>
      </c>
      <c r="G26" s="10">
        <f>C26*E26</f>
        <v>8500</v>
      </c>
      <c r="H26" s="10">
        <f>C26*F26</f>
        <v>0</v>
      </c>
      <c r="I26" s="30"/>
    </row>
    <row r="27" spans="1:9" s="4" customFormat="1" ht="25.5">
      <c r="A27" s="7" t="s">
        <v>83</v>
      </c>
      <c r="B27" s="18" t="s">
        <v>44</v>
      </c>
      <c r="C27" s="8">
        <v>7</v>
      </c>
      <c r="D27" s="9" t="s">
        <v>1</v>
      </c>
      <c r="E27" s="10">
        <v>125000</v>
      </c>
      <c r="F27" s="10">
        <v>14500</v>
      </c>
      <c r="G27" s="10">
        <f t="shared" si="0"/>
        <v>875000</v>
      </c>
      <c r="H27" s="10">
        <f t="shared" si="1"/>
        <v>101500</v>
      </c>
    </row>
    <row r="28" spans="1:9" s="4" customFormat="1" ht="25.5" customHeight="1">
      <c r="A28" s="7" t="s">
        <v>84</v>
      </c>
      <c r="B28" s="1" t="s">
        <v>45</v>
      </c>
      <c r="C28" s="8">
        <v>7</v>
      </c>
      <c r="D28" s="9" t="s">
        <v>1</v>
      </c>
      <c r="E28" s="10">
        <v>5200</v>
      </c>
      <c r="F28" s="10">
        <v>900</v>
      </c>
      <c r="G28" s="10">
        <f t="shared" si="0"/>
        <v>36400</v>
      </c>
      <c r="H28" s="10">
        <f t="shared" si="1"/>
        <v>6300</v>
      </c>
    </row>
    <row r="29" spans="1:9" s="4" customFormat="1" ht="25.5" customHeight="1">
      <c r="A29" s="7" t="s">
        <v>85</v>
      </c>
      <c r="B29" s="1" t="s">
        <v>96</v>
      </c>
      <c r="C29" s="8">
        <v>1</v>
      </c>
      <c r="D29" s="9" t="s">
        <v>1</v>
      </c>
      <c r="E29" s="10">
        <v>13730</v>
      </c>
      <c r="F29" s="10">
        <v>9840</v>
      </c>
      <c r="G29" s="10">
        <f t="shared" ref="G29" si="4">C29*E29</f>
        <v>13730</v>
      </c>
      <c r="H29" s="10">
        <f t="shared" ref="H29" si="5">C29*F29</f>
        <v>9840</v>
      </c>
    </row>
    <row r="30" spans="1:9" s="4" customFormat="1" ht="25.5" customHeight="1">
      <c r="A30" s="7" t="s">
        <v>86</v>
      </c>
      <c r="B30" s="1" t="s">
        <v>97</v>
      </c>
      <c r="C30" s="8">
        <v>1</v>
      </c>
      <c r="D30" s="9" t="s">
        <v>1</v>
      </c>
      <c r="E30" s="10">
        <v>11900</v>
      </c>
      <c r="F30" s="10">
        <v>9840</v>
      </c>
      <c r="G30" s="10">
        <f t="shared" ref="G30" si="6">C30*E30</f>
        <v>11900</v>
      </c>
      <c r="H30" s="10">
        <f t="shared" ref="H30" si="7">C30*F30</f>
        <v>9840</v>
      </c>
    </row>
    <row r="31" spans="1:9" s="4" customFormat="1" ht="25.5">
      <c r="A31" s="7" t="s">
        <v>87</v>
      </c>
      <c r="B31" s="1" t="s">
        <v>98</v>
      </c>
      <c r="C31" s="8">
        <v>1</v>
      </c>
      <c r="D31" s="9" t="s">
        <v>1</v>
      </c>
      <c r="E31" s="10">
        <v>5530</v>
      </c>
      <c r="F31" s="10">
        <v>6790</v>
      </c>
      <c r="G31" s="10">
        <f>C31*E31</f>
        <v>5530</v>
      </c>
      <c r="H31" s="10">
        <f>C31*F31</f>
        <v>6790</v>
      </c>
    </row>
    <row r="32" spans="1:9" s="4" customFormat="1" ht="25.5" customHeight="1">
      <c r="A32" s="7" t="s">
        <v>88</v>
      </c>
      <c r="B32" s="1" t="s">
        <v>46</v>
      </c>
      <c r="C32" s="8">
        <v>1</v>
      </c>
      <c r="D32" s="9" t="s">
        <v>1</v>
      </c>
      <c r="E32" s="10">
        <v>120000</v>
      </c>
      <c r="F32" s="10">
        <v>0</v>
      </c>
      <c r="G32" s="10">
        <f>C32*E32</f>
        <v>120000</v>
      </c>
      <c r="H32" s="10">
        <f>C32*F32</f>
        <v>0</v>
      </c>
    </row>
    <row r="33" spans="1:10" ht="25.5" customHeight="1">
      <c r="A33" s="7" t="s">
        <v>89</v>
      </c>
      <c r="B33" s="1" t="s">
        <v>30</v>
      </c>
      <c r="C33" s="8">
        <v>3</v>
      </c>
      <c r="D33" s="9" t="s">
        <v>31</v>
      </c>
      <c r="E33" s="10">
        <v>0</v>
      </c>
      <c r="F33" s="10">
        <v>8500</v>
      </c>
      <c r="G33" s="10">
        <f t="shared" ref="G33" si="8">C33*E33</f>
        <v>0</v>
      </c>
      <c r="H33" s="10">
        <f t="shared" ref="H33" si="9">C33*F33</f>
        <v>25500</v>
      </c>
      <c r="I33" s="30"/>
      <c r="J33" s="4"/>
    </row>
    <row r="34" spans="1:10" s="4" customFormat="1" ht="25.5" customHeight="1">
      <c r="A34" s="7" t="s">
        <v>90</v>
      </c>
      <c r="B34" s="18" t="s">
        <v>12</v>
      </c>
      <c r="C34" s="8">
        <v>2</v>
      </c>
      <c r="D34" s="9" t="s">
        <v>1</v>
      </c>
      <c r="E34" s="10">
        <v>0</v>
      </c>
      <c r="F34" s="10">
        <v>60000</v>
      </c>
      <c r="G34" s="10">
        <f>C34*E34</f>
        <v>0</v>
      </c>
      <c r="H34" s="10">
        <f>C34*F34</f>
        <v>120000</v>
      </c>
    </row>
    <row r="35" spans="1:10" s="4" customFormat="1" ht="25.5" customHeight="1">
      <c r="A35" s="7" t="s">
        <v>91</v>
      </c>
      <c r="B35" s="18" t="s">
        <v>13</v>
      </c>
      <c r="C35" s="8">
        <v>1</v>
      </c>
      <c r="D35" s="9" t="s">
        <v>1</v>
      </c>
      <c r="E35" s="10">
        <v>0</v>
      </c>
      <c r="F35" s="10">
        <v>80000</v>
      </c>
      <c r="G35" s="10">
        <f>C35*E35</f>
        <v>0</v>
      </c>
      <c r="H35" s="10">
        <f>C35*F35</f>
        <v>80000</v>
      </c>
    </row>
    <row r="36" spans="1:10" s="4" customFormat="1" ht="25.5" customHeight="1">
      <c r="A36" s="7" t="s">
        <v>92</v>
      </c>
      <c r="B36" s="18" t="s">
        <v>14</v>
      </c>
      <c r="C36" s="8">
        <v>1</v>
      </c>
      <c r="D36" s="9" t="s">
        <v>1</v>
      </c>
      <c r="E36" s="10">
        <v>0</v>
      </c>
      <c r="F36" s="10">
        <v>100000</v>
      </c>
      <c r="G36" s="10">
        <f>C36*E36</f>
        <v>0</v>
      </c>
      <c r="H36" s="10">
        <f>C36*F36</f>
        <v>100000</v>
      </c>
    </row>
    <row r="37" spans="1:10">
      <c r="A37" s="43" t="s">
        <v>3</v>
      </c>
      <c r="B37" s="43"/>
      <c r="C37" s="43"/>
      <c r="D37" s="43"/>
      <c r="E37" s="43"/>
      <c r="F37" s="43"/>
      <c r="G37" s="2">
        <f>SUM(G9:G36)</f>
        <v>1228671</v>
      </c>
      <c r="H37" s="2">
        <f>SUM(H9:H36)</f>
        <v>715124</v>
      </c>
    </row>
    <row r="38" spans="1:10" s="14" customFormat="1">
      <c r="A38" s="11"/>
      <c r="B38" s="12"/>
      <c r="C38" s="13"/>
      <c r="D38" s="13"/>
      <c r="E38" s="13"/>
      <c r="F38" s="13"/>
      <c r="G38" s="13"/>
      <c r="H38" s="13"/>
    </row>
    <row r="39" spans="1:10" ht="12.75" customHeight="1">
      <c r="A39" s="39" t="s">
        <v>33</v>
      </c>
      <c r="B39" s="39"/>
      <c r="C39" s="39"/>
      <c r="D39" s="39"/>
      <c r="E39" s="39"/>
      <c r="F39" s="39"/>
      <c r="G39" s="40">
        <f>H6+G37+H37+G37</f>
        <v>3191466</v>
      </c>
      <c r="H39" s="40"/>
    </row>
    <row r="40" spans="1:10" ht="12.75" customHeight="1">
      <c r="A40" s="39" t="s">
        <v>34</v>
      </c>
      <c r="B40" s="39"/>
      <c r="C40" s="39"/>
      <c r="D40" s="39"/>
      <c r="E40" s="39"/>
      <c r="F40" s="39"/>
      <c r="G40" s="41">
        <f>G39*0.27</f>
        <v>861695.82000000007</v>
      </c>
      <c r="H40" s="41"/>
    </row>
    <row r="41" spans="1:10" ht="12.75" customHeight="1">
      <c r="A41" s="39" t="s">
        <v>35</v>
      </c>
      <c r="B41" s="39"/>
      <c r="C41" s="39"/>
      <c r="D41" s="39"/>
      <c r="E41" s="39"/>
      <c r="F41" s="39"/>
      <c r="G41" s="41">
        <f>G39*1.27</f>
        <v>4053161.82</v>
      </c>
      <c r="H41" s="41"/>
    </row>
    <row r="42" spans="1:10">
      <c r="G42" s="3"/>
      <c r="H42" s="3"/>
    </row>
    <row r="43" spans="1:10">
      <c r="G43" s="3"/>
      <c r="H43" s="3"/>
    </row>
    <row r="44" spans="1:10">
      <c r="G44" s="3"/>
      <c r="H44" s="3"/>
    </row>
    <row r="45" spans="1:10">
      <c r="G45" s="3"/>
      <c r="H45" s="3"/>
    </row>
    <row r="46" spans="1:10">
      <c r="G46" s="3"/>
      <c r="H46" s="3"/>
    </row>
    <row r="47" spans="1:10">
      <c r="G47" s="3"/>
      <c r="H47" s="3"/>
    </row>
    <row r="48" spans="1:10">
      <c r="G48" s="3"/>
      <c r="H48" s="3"/>
    </row>
    <row r="49" spans="7:8">
      <c r="G49" s="3"/>
      <c r="H49" s="3"/>
    </row>
    <row r="50" spans="7:8">
      <c r="G50" s="3"/>
      <c r="H50" s="3"/>
    </row>
  </sheetData>
  <mergeCells count="11">
    <mergeCell ref="A40:F40"/>
    <mergeCell ref="G40:H40"/>
    <mergeCell ref="A41:F41"/>
    <mergeCell ref="G41:H41"/>
    <mergeCell ref="A1:H1"/>
    <mergeCell ref="A2:H2"/>
    <mergeCell ref="A7:H7"/>
    <mergeCell ref="A37:F37"/>
    <mergeCell ref="A39:F39"/>
    <mergeCell ref="G39:H39"/>
    <mergeCell ref="A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Szobor</vt:lpstr>
      <vt:lpstr>Szőkőkút</vt:lpstr>
      <vt:lpstr>Szobor!Nyomtatási_terület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Antal Zoltán</cp:lastModifiedBy>
  <cp:lastPrinted>2017-03-28T14:02:08Z</cp:lastPrinted>
  <dcterms:created xsi:type="dcterms:W3CDTF">2004-03-22T10:14:24Z</dcterms:created>
  <dcterms:modified xsi:type="dcterms:W3CDTF">2017-11-15T21:28:21Z</dcterms:modified>
</cp:coreProperties>
</file>